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'2025-2027'!$A$1:$E$137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D143" i="1" l="1"/>
  <c r="C143" i="1"/>
  <c r="C142" i="1" l="1"/>
  <c r="D93" i="1" l="1"/>
  <c r="E93" i="1"/>
  <c r="C93" i="1"/>
  <c r="C104" i="1" l="1"/>
  <c r="C129" i="1" l="1"/>
  <c r="C126" i="1"/>
  <c r="C125" i="1"/>
  <c r="C100" i="1"/>
  <c r="C131" i="1"/>
  <c r="C130" i="1"/>
  <c r="C113" i="1"/>
  <c r="C105" i="1"/>
  <c r="C128" i="1"/>
  <c r="C71" i="1" l="1"/>
  <c r="C64" i="1"/>
  <c r="C60" i="1"/>
  <c r="C55" i="1"/>
  <c r="C46" i="1"/>
  <c r="C41" i="1"/>
  <c r="C40" i="1"/>
  <c r="C37" i="1"/>
  <c r="C34" i="1"/>
  <c r="C23" i="1"/>
  <c r="C59" i="1" l="1"/>
  <c r="C67" i="1" l="1"/>
  <c r="C48" i="1"/>
  <c r="C38" i="1"/>
  <c r="C33" i="1"/>
  <c r="E103" i="1" l="1"/>
  <c r="D103" i="1"/>
  <c r="E143" i="1"/>
  <c r="C57" i="1" l="1"/>
  <c r="E122" i="1" l="1"/>
  <c r="D122" i="1"/>
  <c r="C103" i="1" l="1"/>
  <c r="C122" i="1" l="1"/>
  <c r="E113" i="1" l="1"/>
  <c r="C120" i="1"/>
  <c r="E125" i="1" l="1"/>
  <c r="D125" i="1"/>
  <c r="E135" i="1" l="1"/>
  <c r="D135" i="1"/>
  <c r="E129" i="1" l="1"/>
  <c r="D129" i="1"/>
  <c r="C102" i="1"/>
  <c r="C92" i="1" l="1"/>
  <c r="D92" i="1" l="1"/>
  <c r="E142" i="1" l="1"/>
  <c r="D142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D141" i="1" l="1"/>
  <c r="E141" i="1"/>
  <c r="C141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7" i="1" l="1"/>
  <c r="D147" i="1" s="1"/>
  <c r="E137" i="1"/>
  <c r="E147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7" i="1" s="1"/>
  <c r="C147" i="1" s="1"/>
</calcChain>
</file>

<file path=xl/sharedStrings.xml><?xml version="1.0" encoding="utf-8"?>
<sst xmlns="http://schemas.openxmlformats.org/spreadsheetml/2006/main" count="642" uniqueCount="382">
  <si>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</si>
  <si>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</si>
  <si>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</si>
  <si>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</si>
  <si>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</si>
  <si>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</si>
  <si>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</si>
  <si>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</si>
  <si>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</si>
  <si>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</si>
  <si>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</si>
  <si>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</si>
  <si>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</si>
  <si>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</si>
  <si>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</si>
  <si>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</si>
  <si>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</si>
  <si>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</si>
  <si>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</si>
  <si>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</si>
  <si>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</si>
  <si>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</si>
  <si>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</si>
  <si>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</si>
  <si>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</si>
  <si>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</si>
  <si>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</si>
  <si>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</si>
  <si>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</si>
  <si>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</si>
  <si>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</si>
  <si>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</si>
  <si>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</si>
  <si>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</si>
  <si>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</si>
  <si>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</si>
  <si>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</si>
  <si>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</si>
  <si>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</si>
  <si>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</si>
  <si>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</si>
  <si>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</si>
  <si>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</si>
  <si>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</si>
  <si>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</si>
  <si>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</si>
  <si>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</si>
  <si>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</si>
  <si>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</si>
  <si>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</si>
  <si>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</si>
  <si>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</si>
  <si>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</si>
  <si>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</si>
  <si>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</si>
  <si>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</si>
  <si>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</si>
  <si>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</si>
  <si>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</si>
  <si>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</si>
  <si>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</si>
  <si>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</si>
  <si>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</si>
  <si>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</si>
  <si>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</si>
  <si>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</si>
  <si>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</si>
  <si>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</si>
  <si>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</si>
  <si>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</si>
  <si>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</si>
  <si>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</si>
  <si>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</si>
  <si>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</si>
  <si>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</si>
  <si>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</si>
  <si>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</si>
  <si>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</si>
  <si>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</si>
  <si>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</si>
  <si>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</si>
  <si>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</si>
  <si>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</si>
  <si>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</si>
  <si>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</si>
  <si>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</si>
  <si>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</si>
  <si>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</si>
  <si>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</si>
  <si>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</si>
  <si>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</si>
  <si>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</si>
  <si>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</si>
  <si>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</si>
  <si>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</si>
  <si>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</si>
  <si>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</si>
  <si>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</si>
  <si>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</si>
  <si>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</si>
  <si>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</si>
  <si>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</si>
  <si>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</si>
  <si>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</si>
  <si>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</si>
  <si>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</si>
  <si>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</si>
  <si>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</si>
  <si>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</si>
  <si>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</si>
  <si>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</si>
  <si>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</si>
  <si>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</si>
  <si>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</si>
  <si>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</si>
  <si>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</si>
  <si>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</si>
  <si>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</si>
  <si>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</si>
  <si>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</si>
  <si>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</si>
  <si>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</si>
  <si>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</si>
  <si>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</si>
  <si>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</si>
  <si>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</si>
  <si>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</si>
  <si>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</si>
  <si>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</si>
  <si>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</si>
  <si>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</si>
  <si>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</si>
  <si>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</si>
  <si>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</si>
  <si>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</si>
  <si>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</si>
  <si>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</si>
  <si>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</si>
  <si>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</si>
  <si>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</si>
  <si>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</si>
  <si>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</si>
  <si>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</si>
  <si>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</si>
  <si>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</si>
  <si>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</si>
  <si>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</si>
  <si>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</si>
  <si>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</si>
  <si>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</si>
  <si>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</si>
  <si>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</si>
  <si>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</si>
  <si>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</si>
  <si>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</si>
  <si>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</si>
  <si>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</si>
  <si>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</si>
  <si>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</si>
  <si>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</si>
  <si>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</si>
  <si>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</si>
  <si>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</si>
  <si>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</si>
  <si>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</si>
  <si>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</si>
  <si>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</si>
  <si>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</si>
  <si>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</si>
  <si>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</si>
  <si>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</si>
  <si>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</si>
  <si>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</si>
  <si>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</si>
  <si>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</si>
  <si>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</si>
  <si>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</si>
  <si>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</si>
  <si>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</si>
  <si>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</si>
  <si>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</si>
  <si>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</si>
  <si>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</si>
  <si>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</si>
  <si>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</si>
  <si>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</si>
  <si>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</si>
  <si>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</si>
  <si>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</si>
  <si>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</si>
  <si>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</si>
  <si>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</si>
  <si>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</si>
  <si>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</si>
  <si>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</si>
  <si>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</si>
  <si>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</si>
  <si>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</si>
  <si>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</si>
  <si>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</si>
  <si>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</si>
  <si>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</si>
  <si>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</si>
  <si>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</si>
  <si>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</si>
  <si>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</si>
  <si>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</si>
  <si>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</si>
  <si>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</si>
  <si>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</si>
  <si>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</si>
  <si>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</si>
  <si>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</si>
  <si>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</si>
  <si>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</si>
  <si>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</si>
  <si>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</si>
  <si>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</si>
  <si>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</si>
  <si>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</si>
  <si>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</si>
  <si>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</si>
  <si>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</si>
  <si>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</si>
  <si>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</si>
  <si>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</si>
  <si>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</si>
  <si>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</si>
  <si>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</si>
  <si>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</si>
  <si>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</si>
  <si>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</si>
  <si>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</si>
  <si>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</si>
  <si>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</si>
  <si>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</si>
  <si>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</si>
  <si>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</si>
  <si>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</si>
  <si>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</si>
  <si>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</si>
  <si>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</si>
  <si>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</si>
  <si>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</si>
  <si>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</si>
  <si>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</si>
  <si>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</si>
  <si>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</si>
  <si>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</si>
  <si>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</si>
  <si>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</si>
  <si>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</si>
  <si>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</si>
  <si>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</si>
  <si>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</si>
  <si>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</si>
  <si>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</si>
  <si>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</si>
  <si>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</si>
  <si>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</si>
  <si>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</si>
  <si>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</si>
  <si>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</si>
  <si>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</si>
  <si>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</si>
  <si>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</si>
  <si>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</si>
  <si>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</si>
  <si>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</si>
  <si>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</si>
  <si>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</si>
  <si>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</si>
  <si>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</si>
  <si>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</si>
  <si>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</si>
  <si>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</si>
  <si>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</si>
  <si>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</si>
  <si>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</si>
  <si>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</si>
  <si>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</si>
  <si>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</si>
  <si>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</si>
  <si>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</si>
  <si>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</si>
  <si>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</si>
  <si>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</si>
  <si>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</si>
  <si>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</si>
  <si>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</si>
  <si>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</si>
  <si>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</si>
  <si>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</si>
  <si>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</si>
  <si>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</si>
  <si>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</si>
  <si>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</si>
  <si>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</si>
  <si>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</si>
  <si>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</si>
  <si>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</si>
  <si>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</si>
  <si>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</si>
  <si>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</si>
  <si>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</si>
  <si>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</si>
  <si>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</si>
  <si>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</si>
  <si>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</si>
  <si>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</si>
  <si>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</si>
  <si>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</si>
  <si>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</si>
  <si>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</si>
  <si>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</si>
  <si>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</si>
  <si>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</si>
  <si>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</si>
  <si>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</si>
  <si>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</si>
  <si>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</si>
  <si>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</si>
  <si>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</si>
  <si>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</si>
  <si>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</si>
  <si>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</si>
  <si>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</si>
  <si>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</si>
  <si>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</si>
  <si>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</si>
  <si>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</si>
  <si>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</si>
  <si>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</si>
  <si>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</si>
  <si>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</si>
  <si>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</si>
  <si>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</si>
  <si>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</si>
  <si>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</si>
  <si>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</si>
  <si>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</si>
  <si>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</si>
  <si>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</si>
  <si>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</si>
  <si>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</si>
  <si>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</si>
  <si>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</si>
  <si>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</si>
  <si>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</si>
  <si>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</si>
  <si>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</si>
  <si>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</si>
  <si>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</si>
  <si>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</si>
  <si>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</si>
  <si>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</si>
  <si>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</si>
  <si>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</si>
  <si>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</si>
  <si>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</si>
  <si>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</si>
  <si>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</si>
  <si>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</si>
  <si>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</si>
  <si>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</si>
  <si>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</si>
  <si>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</si>
  <si>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</si>
  <si>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</si>
  <si>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</si>
  <si>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</si>
  <si>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</si>
  <si>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</si>
  <si>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</si>
  <si>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</si>
  <si>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</si>
  <si>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</si>
  <si>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</si>
  <si>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</si>
  <si>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</si>
  <si>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</si>
  <si>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 xml:space="preserve">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</si>
</sst>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70"/>
  <sheetViews>
    <sheetView tabSelected="1" topLeftCell="A116" zoomScale="97" zoomScaleNormal="97" zoomScaleSheetLayoutView="75" workbookViewId="0">
      <selection activeCell="F128" sqref="F128:F137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381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79"/>
      <c r="E13" s="79"/>
    </row>
    <row r="14" spans="1:5" x14ac:dyDescent="0.2">
      <c r="B14" s="67"/>
      <c r="C14" s="16"/>
    </row>
    <row r="15" spans="1:5" ht="15.75" x14ac:dyDescent="0.25">
      <c r="A15" s="73" t="s">
        <v>328</v>
      </c>
      <c r="B15" s="73"/>
      <c r="C15" s="73"/>
      <c r="D15" s="73"/>
      <c r="E15" s="73"/>
    </row>
    <row r="16" spans="1:5" ht="15.75" x14ac:dyDescent="0.25">
      <c r="A16" s="73" t="s">
        <v>370</v>
      </c>
      <c r="B16" s="73"/>
      <c r="C16" s="73"/>
      <c r="D16" s="73"/>
      <c r="E16" s="73"/>
    </row>
    <row r="17" spans="1:5" ht="15.75" x14ac:dyDescent="0.25">
      <c r="A17" s="68"/>
      <c r="B17" s="68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326</v>
      </c>
      <c r="D18" s="76" t="s">
        <v>347</v>
      </c>
      <c r="E18" s="76" t="s">
        <v>371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3193931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1475016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1305516+20000+90000+9500+50000</f>
        <v>1475016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833715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761376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576195+10000+15000</f>
        <v>601195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f>187181-27000</f>
        <v>160181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f>19663+5000</f>
        <v>24663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f>49676-2000</f>
        <v>47676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386452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100559+36500+4000+38576</f>
        <v>179635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f>148284-8000</f>
        <v>140284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4110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f>9110-5000</f>
        <v>4110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90286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167516-36000-41400</f>
        <v>90116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v>170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2843615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165956.79999999999</v>
      </c>
      <c r="D51" s="50">
        <f>D53+D58+D59+D60</f>
        <v>103530.4</v>
      </c>
      <c r="E51" s="50">
        <f>E53+E58+E59+E60</f>
        <v>103530.4</v>
      </c>
    </row>
    <row r="52" spans="1:5" s="3" customFormat="1" x14ac:dyDescent="0.2">
      <c r="A52" s="27" t="s">
        <v>129</v>
      </c>
      <c r="B52" s="56" t="s">
        <v>364</v>
      </c>
      <c r="C52" s="51">
        <v>462</v>
      </c>
      <c r="D52" s="51">
        <v>0</v>
      </c>
      <c r="E52" s="51">
        <v>0</v>
      </c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101269.1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16451.1+1000+3000.4</f>
        <v>20451.5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2406.2+20000+26800</f>
        <v>49206.2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f>13758.8+104+400</f>
        <v>14262.8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21364.400000000001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59">
        <f>6216.3+105.6+4000+2300+0.9+7741.6+1000</f>
        <v>21364.400000000001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125697.8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55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59">
        <f>23872.5+11900+60000</f>
        <v>95772.5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353</v>
      </c>
      <c r="B70" s="55" t="s">
        <v>351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f>40310-6700+400-7000+300+500+20</f>
        <v>27830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350316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1">
        <f>C93+C136</f>
        <v>4156666.8000000003</v>
      </c>
      <c r="D92" s="61">
        <f>D93+D136</f>
        <v>2853988.2</v>
      </c>
      <c r="E92" s="61">
        <f>E93+E136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2">
        <f>SUM(C94:C135)</f>
        <v>4156666.8000000003</v>
      </c>
      <c r="D93" s="62">
        <f t="shared" ref="D93:E93" si="10">SUM(D94:D135)</f>
        <v>2853988.2</v>
      </c>
      <c r="E93" s="62">
        <f t="shared" si="10"/>
        <v>2860472.1999999997</v>
      </c>
    </row>
    <row r="94" spans="1:6" s="15" customFormat="1" ht="25.5" x14ac:dyDescent="0.2">
      <c r="A94" s="27" t="s">
        <v>344</v>
      </c>
      <c r="B94" s="33" t="s">
        <v>345</v>
      </c>
      <c r="C94" s="62">
        <v>10000</v>
      </c>
      <c r="D94" s="62">
        <v>0</v>
      </c>
      <c r="E94" s="62">
        <v>0</v>
      </c>
    </row>
    <row r="95" spans="1:6" s="15" customFormat="1" x14ac:dyDescent="0.2">
      <c r="A95" s="27" t="s">
        <v>273</v>
      </c>
      <c r="B95" s="33" t="s">
        <v>274</v>
      </c>
      <c r="C95" s="62">
        <v>9698</v>
      </c>
      <c r="D95" s="51">
        <v>0</v>
      </c>
      <c r="E95" s="51">
        <v>0</v>
      </c>
    </row>
    <row r="96" spans="1:6" s="15" customFormat="1" ht="38.25" hidden="1" x14ac:dyDescent="0.2">
      <c r="A96" s="63" t="s">
        <v>275</v>
      </c>
      <c r="B96" s="33" t="s">
        <v>276</v>
      </c>
      <c r="C96" s="62"/>
      <c r="D96" s="51"/>
      <c r="E96" s="51"/>
    </row>
    <row r="97" spans="1:5" s="15" customFormat="1" ht="38.25" hidden="1" x14ac:dyDescent="0.2">
      <c r="A97" s="63" t="s">
        <v>277</v>
      </c>
      <c r="B97" s="33" t="s">
        <v>357</v>
      </c>
      <c r="C97" s="62"/>
      <c r="D97" s="51"/>
      <c r="E97" s="51"/>
    </row>
    <row r="98" spans="1:5" s="15" customFormat="1" ht="25.5" x14ac:dyDescent="0.2">
      <c r="A98" s="63" t="s">
        <v>278</v>
      </c>
      <c r="B98" s="33" t="s">
        <v>279</v>
      </c>
      <c r="C98" s="62">
        <v>16759.5</v>
      </c>
      <c r="D98" s="51">
        <v>41815.4</v>
      </c>
      <c r="E98" s="51">
        <v>0</v>
      </c>
    </row>
    <row r="99" spans="1:5" s="15" customFormat="1" ht="63.75" hidden="1" x14ac:dyDescent="0.2">
      <c r="A99" s="63" t="s">
        <v>346</v>
      </c>
      <c r="B99" s="33" t="s">
        <v>359</v>
      </c>
      <c r="C99" s="62"/>
      <c r="D99" s="51"/>
      <c r="E99" s="51"/>
    </row>
    <row r="100" spans="1:5" s="15" customFormat="1" ht="51" x14ac:dyDescent="0.2">
      <c r="A100" s="63" t="s">
        <v>280</v>
      </c>
      <c r="B100" s="33" t="s">
        <v>281</v>
      </c>
      <c r="C100" s="62">
        <f>28242-28242</f>
        <v>0</v>
      </c>
      <c r="D100" s="62">
        <v>28242</v>
      </c>
      <c r="E100" s="51">
        <v>0</v>
      </c>
    </row>
    <row r="101" spans="1:5" s="15" customFormat="1" ht="25.5" hidden="1" customHeight="1" x14ac:dyDescent="0.2">
      <c r="A101" s="27" t="s">
        <v>282</v>
      </c>
      <c r="B101" s="33" t="s">
        <v>283</v>
      </c>
      <c r="C101" s="62"/>
      <c r="D101" s="51"/>
      <c r="E101" s="51"/>
    </row>
    <row r="102" spans="1:5" s="15" customFormat="1" ht="38.25" hidden="1" customHeight="1" x14ac:dyDescent="0.2">
      <c r="A102" s="27" t="s">
        <v>337</v>
      </c>
      <c r="B102" s="33" t="s">
        <v>338</v>
      </c>
      <c r="C102" s="62">
        <f>250-250</f>
        <v>0</v>
      </c>
      <c r="D102" s="51">
        <v>0</v>
      </c>
      <c r="E102" s="51">
        <v>0</v>
      </c>
    </row>
    <row r="103" spans="1:5" s="15" customFormat="1" ht="51" hidden="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377</v>
      </c>
      <c r="B104" s="33" t="s">
        <v>378</v>
      </c>
      <c r="C104" s="51">
        <f>119723.3+5450.4+67520.5</f>
        <v>192694.2</v>
      </c>
      <c r="D104" s="51">
        <v>55866.5</v>
      </c>
      <c r="E104" s="51">
        <v>0</v>
      </c>
    </row>
    <row r="105" spans="1:5" s="15" customFormat="1" ht="38.25" x14ac:dyDescent="0.2">
      <c r="A105" s="27" t="s">
        <v>333</v>
      </c>
      <c r="B105" s="33" t="s">
        <v>334</v>
      </c>
      <c r="C105" s="62">
        <f>5652.8-156-86</f>
        <v>5410.8</v>
      </c>
      <c r="D105" s="62">
        <v>5738.6</v>
      </c>
      <c r="E105" s="62">
        <v>5842.3</v>
      </c>
    </row>
    <row r="106" spans="1:5" s="15" customFormat="1" ht="38.25" hidden="1" x14ac:dyDescent="0.2">
      <c r="A106" s="27" t="s">
        <v>286</v>
      </c>
      <c r="B106" s="33" t="s">
        <v>287</v>
      </c>
      <c r="C106" s="62"/>
      <c r="D106" s="51"/>
      <c r="E106" s="51"/>
    </row>
    <row r="107" spans="1:5" s="15" customFormat="1" ht="25.5" hidden="1" x14ac:dyDescent="0.2">
      <c r="A107" s="27" t="s">
        <v>288</v>
      </c>
      <c r="B107" s="33" t="s">
        <v>289</v>
      </c>
      <c r="C107" s="62"/>
      <c r="D107" s="51"/>
      <c r="E107" s="51"/>
    </row>
    <row r="108" spans="1:5" s="15" customFormat="1" ht="38.25" hidden="1" x14ac:dyDescent="0.2">
      <c r="A108" s="27" t="s">
        <v>290</v>
      </c>
      <c r="B108" s="33" t="s">
        <v>291</v>
      </c>
      <c r="C108" s="62"/>
      <c r="D108" s="51"/>
      <c r="E108" s="51"/>
    </row>
    <row r="109" spans="1:5" s="15" customFormat="1" ht="25.5" hidden="1" x14ac:dyDescent="0.2">
      <c r="A109" s="27" t="s">
        <v>292</v>
      </c>
      <c r="B109" s="33" t="s">
        <v>293</v>
      </c>
      <c r="C109" s="62"/>
      <c r="D109" s="51"/>
      <c r="E109" s="51"/>
    </row>
    <row r="110" spans="1:5" s="15" customFormat="1" ht="76.5" hidden="1" x14ac:dyDescent="0.2">
      <c r="A110" s="27" t="s">
        <v>294</v>
      </c>
      <c r="B110" s="33" t="s">
        <v>295</v>
      </c>
      <c r="C110" s="62"/>
      <c r="D110" s="51"/>
      <c r="E110" s="51"/>
    </row>
    <row r="111" spans="1:5" s="15" customFormat="1" ht="38.25" hidden="1" x14ac:dyDescent="0.2">
      <c r="A111" s="27" t="s">
        <v>296</v>
      </c>
      <c r="B111" s="33" t="s">
        <v>297</v>
      </c>
      <c r="C111" s="62"/>
      <c r="D111" s="51"/>
      <c r="E111" s="51"/>
    </row>
    <row r="112" spans="1:5" s="15" customFormat="1" ht="38.25" hidden="1" x14ac:dyDescent="0.2">
      <c r="A112" s="27" t="s">
        <v>349</v>
      </c>
      <c r="B112" s="33" t="s">
        <v>348</v>
      </c>
      <c r="C112" s="62"/>
      <c r="D112" s="51"/>
      <c r="E112" s="51"/>
    </row>
    <row r="113" spans="1:5" s="15" customFormat="1" ht="38.25" x14ac:dyDescent="0.2">
      <c r="A113" s="27" t="s">
        <v>298</v>
      </c>
      <c r="B113" s="33" t="s">
        <v>299</v>
      </c>
      <c r="C113" s="51">
        <f>100352.8-315.9-283</f>
        <v>99753.900000000009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300</v>
      </c>
      <c r="B116" s="33" t="s">
        <v>301</v>
      </c>
      <c r="C116" s="62">
        <v>616.4</v>
      </c>
      <c r="D116" s="62">
        <v>693</v>
      </c>
      <c r="E116" s="51">
        <v>669.7</v>
      </c>
    </row>
    <row r="117" spans="1:5" s="15" customFormat="1" ht="25.5" x14ac:dyDescent="0.2">
      <c r="A117" s="27" t="s">
        <v>302</v>
      </c>
      <c r="B117" s="33" t="s">
        <v>303</v>
      </c>
      <c r="C117" s="62">
        <v>25589.200000000001</v>
      </c>
      <c r="D117" s="51">
        <v>0</v>
      </c>
      <c r="E117" s="51">
        <v>0</v>
      </c>
    </row>
    <row r="118" spans="1:5" s="15" customFormat="1" ht="25.5" hidden="1" x14ac:dyDescent="0.2">
      <c r="A118" s="27" t="s">
        <v>329</v>
      </c>
      <c r="B118" s="33" t="s">
        <v>330</v>
      </c>
      <c r="C118" s="62"/>
      <c r="D118" s="51"/>
      <c r="E118" s="51"/>
    </row>
    <row r="119" spans="1:5" s="15" customFormat="1" ht="25.5" hidden="1" customHeight="1" x14ac:dyDescent="0.2">
      <c r="A119" s="27" t="s">
        <v>331</v>
      </c>
      <c r="B119" s="33" t="s">
        <v>332</v>
      </c>
      <c r="C119" s="62"/>
      <c r="D119" s="62"/>
      <c r="E119" s="62"/>
    </row>
    <row r="120" spans="1:5" s="15" customFormat="1" x14ac:dyDescent="0.2">
      <c r="A120" s="27" t="s">
        <v>304</v>
      </c>
      <c r="B120" s="33" t="s">
        <v>305</v>
      </c>
      <c r="C120" s="62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306</v>
      </c>
      <c r="B121" s="33" t="s">
        <v>307</v>
      </c>
      <c r="C121" s="62"/>
      <c r="D121" s="51"/>
      <c r="E121" s="51"/>
    </row>
    <row r="122" spans="1:5" s="15" customFormat="1" ht="25.5" customHeight="1" x14ac:dyDescent="0.2">
      <c r="A122" s="27" t="s">
        <v>308</v>
      </c>
      <c r="B122" s="33" t="s">
        <v>309</v>
      </c>
      <c r="C122" s="62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310</v>
      </c>
      <c r="B123" s="33" t="s">
        <v>311</v>
      </c>
      <c r="C123" s="62">
        <v>357600.3</v>
      </c>
      <c r="D123" s="51">
        <v>0</v>
      </c>
      <c r="E123" s="51">
        <v>0</v>
      </c>
    </row>
    <row r="124" spans="1:5" s="15" customFormat="1" ht="25.5" customHeight="1" x14ac:dyDescent="0.2">
      <c r="A124" s="27" t="s">
        <v>380</v>
      </c>
      <c r="B124" s="33" t="s">
        <v>379</v>
      </c>
      <c r="C124" s="62">
        <v>12000</v>
      </c>
      <c r="D124" s="51">
        <v>0</v>
      </c>
      <c r="E124" s="51">
        <v>0</v>
      </c>
    </row>
    <row r="125" spans="1:5" s="15" customFormat="1" x14ac:dyDescent="0.2">
      <c r="A125" s="27" t="s">
        <v>312</v>
      </c>
      <c r="B125" s="33" t="s">
        <v>313</v>
      </c>
      <c r="C125" s="62">
        <f>283247+208275.9+119723.3+59999.9+50.6-59999.9-119723.3-50.6-208275.9+200000+1342.8+114020.7+450000-514.4-4000</f>
        <v>1044096.1</v>
      </c>
      <c r="D125" s="62">
        <f>242350.5+43700.6-43700.6</f>
        <v>242350.49999999997</v>
      </c>
      <c r="E125" s="62">
        <f>257621.7+59182.4-59182.4</f>
        <v>257621.70000000004</v>
      </c>
    </row>
    <row r="126" spans="1:5" s="15" customFormat="1" ht="25.5" x14ac:dyDescent="0.2">
      <c r="A126" s="27" t="s">
        <v>314</v>
      </c>
      <c r="B126" s="33" t="s">
        <v>315</v>
      </c>
      <c r="C126" s="62">
        <f>1843777.1-159397+205.3-24482.9+1861.9-4868.3+16126-24074.6-3848+3</f>
        <v>1645302.5</v>
      </c>
      <c r="D126" s="51">
        <v>2050442.1</v>
      </c>
      <c r="E126" s="51">
        <v>2163432.5</v>
      </c>
    </row>
    <row r="127" spans="1:5" s="15" customFormat="1" ht="38.25" hidden="1" x14ac:dyDescent="0.2">
      <c r="A127" s="27" t="s">
        <v>316</v>
      </c>
      <c r="B127" s="33" t="s">
        <v>327</v>
      </c>
      <c r="C127" s="62"/>
      <c r="D127" s="62"/>
      <c r="E127" s="62"/>
    </row>
    <row r="128" spans="1:5" s="15" customFormat="1" ht="51" x14ac:dyDescent="0.2">
      <c r="A128" s="27" t="s">
        <v>317</v>
      </c>
      <c r="B128" s="33" t="s">
        <v>318</v>
      </c>
      <c r="C128" s="62">
        <f>1907-230</f>
        <v>1677</v>
      </c>
      <c r="D128" s="62">
        <v>1907</v>
      </c>
      <c r="E128" s="62">
        <v>1907</v>
      </c>
    </row>
    <row r="129" spans="1:5" s="15" customFormat="1" ht="38.25" x14ac:dyDescent="0.2">
      <c r="A129" s="27" t="s">
        <v>319</v>
      </c>
      <c r="B129" s="33" t="s">
        <v>360</v>
      </c>
      <c r="C129" s="51">
        <f>96408.6+33792.3+78225.5</f>
        <v>208426.40000000002</v>
      </c>
      <c r="D129" s="51">
        <f>98632.3+34354.4</f>
        <v>132986.70000000001</v>
      </c>
      <c r="E129" s="51">
        <f>94697.7+34938.7</f>
        <v>129636.4</v>
      </c>
    </row>
    <row r="130" spans="1:5" s="15" customFormat="1" ht="89.25" x14ac:dyDescent="0.2">
      <c r="A130" s="27" t="s">
        <v>367</v>
      </c>
      <c r="B130" s="33" t="s">
        <v>368</v>
      </c>
      <c r="C130" s="51">
        <f>1796.8-47-31</f>
        <v>1718.8</v>
      </c>
      <c r="D130" s="51">
        <v>1796.8</v>
      </c>
      <c r="E130" s="51">
        <v>1796.8</v>
      </c>
    </row>
    <row r="131" spans="1:5" s="15" customFormat="1" ht="63.75" x14ac:dyDescent="0.2">
      <c r="A131" s="27" t="s">
        <v>320</v>
      </c>
      <c r="B131" s="30" t="s">
        <v>356</v>
      </c>
      <c r="C131" s="62">
        <f>73998.6-992.9-569</f>
        <v>72436.700000000012</v>
      </c>
      <c r="D131" s="62">
        <v>76167</v>
      </c>
      <c r="E131" s="62">
        <v>76167</v>
      </c>
    </row>
    <row r="132" spans="1:5" s="15" customFormat="1" ht="25.5" hidden="1" x14ac:dyDescent="0.2">
      <c r="A132" s="27" t="s">
        <v>321</v>
      </c>
      <c r="B132" s="64" t="s">
        <v>358</v>
      </c>
      <c r="C132" s="62"/>
      <c r="D132" s="51"/>
      <c r="E132" s="51"/>
    </row>
    <row r="133" spans="1:5" s="15" customFormat="1" ht="25.5" hidden="1" x14ac:dyDescent="0.2">
      <c r="A133" s="27" t="s">
        <v>322</v>
      </c>
      <c r="B133" s="64" t="s">
        <v>323</v>
      </c>
      <c r="C133" s="62"/>
      <c r="D133" s="51"/>
      <c r="E133" s="51"/>
    </row>
    <row r="134" spans="1:5" s="15" customFormat="1" ht="38.25" hidden="1" x14ac:dyDescent="0.2">
      <c r="A134" s="27" t="s">
        <v>335</v>
      </c>
      <c r="B134" s="64" t="s">
        <v>336</v>
      </c>
      <c r="C134" s="62"/>
      <c r="D134" s="51"/>
      <c r="E134" s="51"/>
    </row>
    <row r="135" spans="1:5" s="15" customFormat="1" x14ac:dyDescent="0.2">
      <c r="A135" s="27" t="s">
        <v>324</v>
      </c>
      <c r="B135" s="33" t="s">
        <v>325</v>
      </c>
      <c r="C135" s="62">
        <v>5275.2</v>
      </c>
      <c r="D135" s="51">
        <f>21336-16060.8</f>
        <v>5275.2000000000007</v>
      </c>
      <c r="E135" s="51">
        <f>21336-16060.8</f>
        <v>5275.2000000000007</v>
      </c>
    </row>
    <row r="136" spans="1:5" s="15" customFormat="1" ht="25.5" hidden="1" x14ac:dyDescent="0.2">
      <c r="A136" s="27" t="s">
        <v>342</v>
      </c>
      <c r="B136" s="33" t="s">
        <v>343</v>
      </c>
      <c r="C136" s="62"/>
      <c r="D136" s="51"/>
      <c r="E136" s="51"/>
    </row>
    <row r="137" spans="1:5" ht="15.75" x14ac:dyDescent="0.25">
      <c r="A137" s="65"/>
      <c r="B137" s="66" t="s">
        <v>4</v>
      </c>
      <c r="C137" s="50">
        <f>C21+C92</f>
        <v>7350597.8000000007</v>
      </c>
      <c r="D137" s="50">
        <f>D21+D92</f>
        <v>5905475.0999999996</v>
      </c>
      <c r="E137" s="50">
        <f>E21+E92</f>
        <v>6129282.9000000004</v>
      </c>
    </row>
    <row r="139" spans="1:5" x14ac:dyDescent="0.2">
      <c r="B139" s="4"/>
      <c r="D139" s="1"/>
    </row>
    <row r="140" spans="1:5" hidden="1" x14ac:dyDescent="0.2"/>
    <row r="141" spans="1:5" s="53" customFormat="1" hidden="1" x14ac:dyDescent="0.2">
      <c r="A141" s="52"/>
      <c r="B141" s="53" t="s">
        <v>271</v>
      </c>
      <c r="C141" s="54">
        <f>C142+C143+C144</f>
        <v>7350597.8000000007</v>
      </c>
      <c r="D141" s="54">
        <f t="shared" ref="D141:E141" si="11">D142+D143+D144</f>
        <v>5905475.0999999996</v>
      </c>
      <c r="E141" s="54">
        <f t="shared" si="11"/>
        <v>6129282.9000000004</v>
      </c>
    </row>
    <row r="142" spans="1:5" hidden="1" x14ac:dyDescent="0.2">
      <c r="B142" s="2" t="s">
        <v>339</v>
      </c>
      <c r="C142" s="9">
        <f>2907923.5+19803.5+50500+128504+27200+60000</f>
        <v>3193931</v>
      </c>
      <c r="D142" s="2">
        <f>3051486.9</f>
        <v>3051486.9</v>
      </c>
      <c r="E142" s="9">
        <f>3268810.7</f>
        <v>3268810.7</v>
      </c>
    </row>
    <row r="143" spans="1:5" hidden="1" x14ac:dyDescent="0.2">
      <c r="B143" s="2" t="s">
        <v>340</v>
      </c>
      <c r="C143" s="9">
        <f>3386936+53317+581471.1+10000+124942.7</f>
        <v>4156666.8000000003</v>
      </c>
      <c r="D143" s="2">
        <f>2997251.6-240945.3+97681.9</f>
        <v>2853988.2</v>
      </c>
      <c r="E143" s="9">
        <f>3973653.1-1113180.9</f>
        <v>2860472.2</v>
      </c>
    </row>
    <row r="144" spans="1:5" hidden="1" x14ac:dyDescent="0.2">
      <c r="B144" s="2" t="s">
        <v>341</v>
      </c>
    </row>
    <row r="145" spans="1:5" hidden="1" x14ac:dyDescent="0.2"/>
    <row r="146" spans="1:5" hidden="1" x14ac:dyDescent="0.2"/>
    <row r="147" spans="1:5" hidden="1" x14ac:dyDescent="0.2">
      <c r="A147" s="2"/>
      <c r="C147" s="9">
        <f>C137-C141</f>
        <v>0</v>
      </c>
      <c r="D147" s="9">
        <f t="shared" ref="D147:E147" si="12">D137-D141</f>
        <v>0</v>
      </c>
      <c r="E147" s="9">
        <f t="shared" si="12"/>
        <v>0</v>
      </c>
    </row>
    <row r="148" spans="1:5" hidden="1" x14ac:dyDescent="0.2"/>
    <row r="149" spans="1:5" hidden="1" x14ac:dyDescent="0.2"/>
    <row r="150" spans="1:5" x14ac:dyDescent="0.2">
      <c r="D150" s="9"/>
    </row>
    <row r="159" spans="1:5" x14ac:dyDescent="0.2">
      <c r="D159" s="9"/>
    </row>
    <row r="170" spans="4:4" x14ac:dyDescent="0.2">
      <c r="D170" s="9"/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2025-09-11T08:43:03Z</cp:lastPrinted>
  <dcterms:created xsi:type="dcterms:W3CDTF">2008-07-31T06:24:29Z</dcterms:created>
  <dcterms:modified xsi:type="dcterms:W3CDTF">2025-10-15T06:14:45Z</dcterms:modified>
</cp:coreProperties>
</file>